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puts" sheetId="1" state="visible" r:id="rId1"/>
    <sheet xmlns:r="http://schemas.openxmlformats.org/officeDocument/2006/relationships" name="Result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_rels/drawing2.xml.rels><Relationships xmlns="http://schemas.openxmlformats.org/package/2006/relationships"><Relationship Type="http://schemas.openxmlformats.org/officeDocument/2006/relationships/image" Target="/xl/media/image2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0</row>
      <rowOff>0</rowOff>
    </from>
    <ext cx="15373350" cy="132778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2.xml><?xml version="1.0" encoding="utf-8"?>
<wsDr xmlns="http://schemas.openxmlformats.org/drawingml/2006/spreadsheetDrawing">
  <oneCellAnchor>
    <from>
      <col>0</col>
      <colOff>0</colOff>
      <row>0</row>
      <rowOff>0</rowOff>
    </from>
    <ext cx="15373350" cy="132778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Field</t>
        </is>
      </c>
      <c r="B1" t="inlineStr">
        <is>
          <t>Value</t>
        </is>
      </c>
      <c r="C1" t="inlineStr">
        <is>
          <t>Notes</t>
        </is>
      </c>
    </row>
    <row r="2">
      <c r="A2" t="inlineStr">
        <is>
          <t>--- Household &amp; Current Mortgage ---</t>
        </is>
      </c>
      <c r="B2" t="inlineStr"/>
      <c r="C2" t="inlineStr"/>
    </row>
    <row r="3">
      <c r="A3" t="inlineStr">
        <is>
          <t>Home Value</t>
        </is>
      </c>
      <c r="B3" t="n">
        <v>550000</v>
      </c>
      <c r="C3" t="inlineStr">
        <is>
          <t>Enter your best current value</t>
        </is>
      </c>
    </row>
    <row r="4">
      <c r="A4" t="inlineStr">
        <is>
          <t>Current First-Lien Balance</t>
        </is>
      </c>
      <c r="B4" t="n">
        <v>350000</v>
      </c>
      <c r="C4" t="inlineStr">
        <is>
          <t>Outstanding principal on your current mortgage</t>
        </is>
      </c>
    </row>
    <row r="5">
      <c r="A5" t="inlineStr">
        <is>
          <t>Current First-Lien Rate (APR)</t>
        </is>
      </c>
      <c r="B5" t="n">
        <v>3.25</v>
      </c>
      <c r="C5" t="inlineStr">
        <is>
          <t>Enter as % (e.g., 3.25)</t>
        </is>
      </c>
    </row>
    <row r="6">
      <c r="A6" t="inlineStr">
        <is>
          <t>Remaining Term (years)</t>
        </is>
      </c>
      <c r="B6" t="n">
        <v>23</v>
      </c>
      <c r="C6" t="inlineStr">
        <is>
          <t>Years left on your current mortgage</t>
        </is>
      </c>
    </row>
    <row r="7">
      <c r="A7" t="inlineStr">
        <is>
          <t>Property Taxes (annual)</t>
        </is>
      </c>
      <c r="B7" t="n">
        <v>7000</v>
      </c>
      <c r="C7" t="inlineStr">
        <is>
          <t>Use most recent bill</t>
        </is>
      </c>
    </row>
    <row r="8">
      <c r="A8" t="inlineStr">
        <is>
          <t>Home Insurance (annual)</t>
        </is>
      </c>
      <c r="B8" t="n">
        <v>2800</v>
      </c>
      <c r="C8" t="inlineStr">
        <is>
          <t>Use your policy renewal</t>
        </is>
      </c>
    </row>
    <row r="9">
      <c r="A9" t="inlineStr">
        <is>
          <t>HOA/Condo Dues (monthly)</t>
        </is>
      </c>
      <c r="B9" t="n">
        <v>0</v>
      </c>
      <c r="C9" t="inlineStr">
        <is>
          <t>If applicable</t>
        </is>
      </c>
    </row>
    <row r="10">
      <c r="A10" t="inlineStr">
        <is>
          <t>Cash Reserve (months of expenses)</t>
        </is>
      </c>
      <c r="B10" t="n">
        <v>4</v>
      </c>
      <c r="C10" t="inlineStr">
        <is>
          <t>After closing, target ≥6 months</t>
        </is>
      </c>
    </row>
    <row r="11">
      <c r="A11" t="inlineStr">
        <is>
          <t>--- Target Uses &amp; Debts to Consolidate ---</t>
        </is>
      </c>
      <c r="B11" t="inlineStr"/>
      <c r="C11" t="inlineStr"/>
    </row>
    <row r="12">
      <c r="A12" t="inlineStr">
        <is>
          <t>High-APR Debt to Pay Off</t>
        </is>
      </c>
      <c r="B12" t="n">
        <v>25000</v>
      </c>
      <c r="C12" t="inlineStr">
        <is>
          <t>Total you intend to consolidate</t>
        </is>
      </c>
    </row>
    <row r="13">
      <c r="A13" t="inlineStr">
        <is>
          <t>Avg APR on That Debt</t>
        </is>
      </c>
      <c r="B13" t="n">
        <v>22</v>
      </c>
      <c r="C13" t="inlineStr">
        <is>
          <t>Enter as % (e.g., 22)</t>
        </is>
      </c>
    </row>
    <row r="14">
      <c r="A14" t="inlineStr">
        <is>
          <t>Monthly Payment on That Debt</t>
        </is>
      </c>
      <c r="B14" t="n">
        <v>750</v>
      </c>
      <c r="C14" t="inlineStr">
        <is>
          <t>Your current total monthly on those debts</t>
        </is>
      </c>
    </row>
    <row r="15">
      <c r="A15" t="inlineStr">
        <is>
          <t>--- Cash-Out Refi Scenario ---</t>
        </is>
      </c>
      <c r="B15" t="inlineStr"/>
      <c r="C15" t="inlineStr"/>
    </row>
    <row r="16">
      <c r="A16" t="inlineStr">
        <is>
          <t>Desired Cash-Out Amount</t>
        </is>
      </c>
      <c r="B16" t="n">
        <v>25000</v>
      </c>
      <c r="C16" t="inlineStr">
        <is>
          <t>Total extra you plan to pull (often equals debt payoff)</t>
        </is>
      </c>
    </row>
    <row r="17">
      <c r="A17" t="inlineStr">
        <is>
          <t>New First-Lien Rate (APR)</t>
        </is>
      </c>
      <c r="B17" t="n">
        <v>6.25</v>
      </c>
      <c r="C17" t="inlineStr">
        <is>
          <t>Enter as %</t>
        </is>
      </c>
    </row>
    <row r="18">
      <c r="A18" t="inlineStr">
        <is>
          <t>New Term (years)</t>
        </is>
      </c>
      <c r="B18" t="n">
        <v>30</v>
      </c>
      <c r="C18" t="inlineStr">
        <is>
          <t>Typical: 30 or 20</t>
        </is>
      </c>
    </row>
    <row r="19">
      <c r="A19" t="inlineStr">
        <is>
          <t>Estimated Closing Costs</t>
        </is>
      </c>
      <c r="B19" t="n">
        <v>5200</v>
      </c>
      <c r="C19" t="inlineStr">
        <is>
          <t>All-in, after credits</t>
        </is>
      </c>
    </row>
    <row r="20">
      <c r="A20" t="inlineStr">
        <is>
          <t>Points Paid (as % of loan)</t>
        </is>
      </c>
      <c r="B20" t="n">
        <v>0</v>
      </c>
      <c r="C20" t="inlineStr">
        <is>
          <t>Enter as % of new loan</t>
        </is>
      </c>
    </row>
    <row r="21">
      <c r="A21" t="inlineStr">
        <is>
          <t>--- HELOC Scenario ---</t>
        </is>
      </c>
      <c r="B21" t="inlineStr"/>
      <c r="C21" t="inlineStr"/>
    </row>
    <row r="22">
      <c r="A22" t="inlineStr">
        <is>
          <t>HELOC Credit Line</t>
        </is>
      </c>
      <c r="B22" t="n">
        <v>40000</v>
      </c>
      <c r="C22" t="inlineStr">
        <is>
          <t>Approved line size</t>
        </is>
      </c>
    </row>
    <row r="23">
      <c r="A23" t="inlineStr">
        <is>
          <t>Initial Draw (amount used)</t>
        </is>
      </c>
      <c r="B23" t="n">
        <v>25000</v>
      </c>
      <c r="C23" t="inlineStr">
        <is>
          <t>How much you plan to use now</t>
        </is>
      </c>
    </row>
    <row r="24">
      <c r="A24" t="inlineStr">
        <is>
          <t>HELOC Rate (APR, variable)</t>
        </is>
      </c>
      <c r="B24" t="n">
        <v>8.75</v>
      </c>
      <c r="C24" t="inlineStr">
        <is>
          <t>Enter as %</t>
        </is>
      </c>
    </row>
    <row r="25">
      <c r="A25" t="inlineStr">
        <is>
          <t>HELOC Draw Period (years)</t>
        </is>
      </c>
      <c r="B25" t="n">
        <v>10</v>
      </c>
      <c r="C25" t="inlineStr">
        <is>
          <t>Interest-only period length</t>
        </is>
      </c>
    </row>
    <row r="26">
      <c r="A26" t="inlineStr">
        <is>
          <t>Repayment Term (years)</t>
        </is>
      </c>
      <c r="B26" t="n">
        <v>15</v>
      </c>
      <c r="C26" t="inlineStr">
        <is>
          <t>Amortization period after draw</t>
        </is>
      </c>
    </row>
  </sheetData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5"/>
  <sheetViews>
    <sheetView workbookViewId="0">
      <selection activeCell="A1" sqref="A1"/>
    </sheetView>
  </sheetViews>
  <sheetFormatPr baseColWidth="8" defaultRowHeight="15"/>
  <sheetData>
    <row r="1">
      <c r="A1" t="inlineStr">
        <is>
          <t>Summary Metric</t>
        </is>
      </c>
      <c r="B1" t="inlineStr">
        <is>
          <t>Value</t>
        </is>
      </c>
    </row>
    <row r="2">
      <c r="A2" t="inlineStr">
        <is>
          <t>Current Mortgage Monthly P&amp;I</t>
        </is>
      </c>
      <c r="B2">
        <f>-PMT(Inputs!B5/100/12,Inputs!B6*12,Inputs!B3)</f>
        <v/>
      </c>
    </row>
    <row r="3">
      <c r="A3" t="inlineStr">
        <is>
          <t>Cash-Out Refi: New Monthly P&amp;I</t>
        </is>
      </c>
      <c r="B3">
        <f>-PMT(Inputs!B16/100/12,Inputs!B17*12,Inputs!B3+Inputs!B15)</f>
        <v/>
      </c>
    </row>
    <row r="4">
      <c r="A4" t="inlineStr">
        <is>
          <t>HELOC: Interest-Only Monthly (Draw Period)</t>
        </is>
      </c>
      <c r="B4">
        <f>(Inputs!B22/100/12)*Inputs!B21</f>
        <v/>
      </c>
    </row>
    <row r="5">
      <c r="A5" t="inlineStr">
        <is>
          <t>HELOC: Amortized Monthly (Repayment)</t>
        </is>
      </c>
      <c r="B5">
        <f>-PMT(Inputs!B22/100/12,Inputs!B24*12,Inputs!B21)</f>
        <v/>
      </c>
    </row>
    <row r="6">
      <c r="A6" t="inlineStr">
        <is>
          <t>Total Payment Now (P&amp;I + Taxes/Ins + HOA)</t>
        </is>
      </c>
      <c r="B6">
        <f>((-PMT(Inputs!B5/100/12,Inputs!B6*12,Inputs!B3))+((Inputs!B7+Inputs!B8)/12)+Inputs!B9)</f>
        <v/>
      </c>
    </row>
    <row r="7">
      <c r="A7" t="inlineStr">
        <is>
          <t>Total Payment with Cash-Out (P&amp;I + Taxes/Ins + HOA)</t>
        </is>
      </c>
      <c r="B7">
        <f>((-PMT(Inputs!B16/100/12,Inputs!B17*12,Inputs!B3+Inputs!B15))+((Inputs!B7+Inputs!B8)/12)+Inputs!B9)</f>
        <v/>
      </c>
    </row>
    <row r="8">
      <c r="A8" t="inlineStr">
        <is>
          <t>Total Payment with HELOC (Draw Period)</t>
        </is>
      </c>
      <c r="B8">
        <f>((Inputs!B7+Inputs!B8)/12+Inputs!B9+((Inputs!B22/100/12)*Inputs!B21)+(-PMT(Inputs!B5/100/12,Inputs!B6*12,Inputs!B3)))</f>
        <v/>
      </c>
    </row>
    <row r="9">
      <c r="A9" t="inlineStr">
        <is>
          <t>Breakeven Months (Cash-Out vs. Current)</t>
        </is>
      </c>
      <c r="B9">
        <f>IF((((Inputs!B7+Inputs!B8)/12)+Inputs!B9+(-PMT(Inputs!B5/100/12,Inputs!B6*12,Inputs!B3))) - (((Inputs!B7+Inputs!B8)/12)+Inputs!B9+(-PMT(Inputs!B16/100/12,Inputs!B17*12,Inputs!B3+Inputs!B15)))=0,"N/A",(Inputs!B18+((Inputs!B19/100)*(Inputs!B3+Inputs!B15)))/ABS((((Inputs!B7+Inputs!B8)/12)+Inputs!B9+(-PMT(Inputs!B5/100/12,Inputs!B6*12,Inputs!B3))) - (((Inputs!B7+Inputs!B8)/12)+Inputs!B9+(-PMT(Inputs!B16/100/12,Inputs!B17*12,Inputs!B3+Inputs!B15)))))</f>
        <v/>
      </c>
    </row>
    <row r="10">
      <c r="A10" t="inlineStr">
        <is>
          <t>Total Interest Remaining (Current Loan)</t>
        </is>
      </c>
      <c r="B10">
        <f>(((-PMT(Inputs!B5/100/12,Inputs!B6*12,Inputs!B3)))*Inputs!B6*12) - Inputs!B3</f>
        <v/>
      </c>
    </row>
    <row r="11">
      <c r="A11" t="inlineStr">
        <is>
          <t>Total Interest (Cash-Out Refi)</t>
        </is>
      </c>
      <c r="B11">
        <f>(((-PMT(Inputs!B16/100/12,Inputs!B17*12,Inputs!B3+Inputs!B15)))*Inputs!B17*12) - (Inputs!B3+Inputs!B15)</f>
        <v/>
      </c>
    </row>
    <row r="12">
      <c r="A12" t="inlineStr">
        <is>
          <t>Total Interest (HELOC — first 3 yrs, IO only)</t>
        </is>
      </c>
      <c r="B12">
        <f>(Inputs!B22/100/12)*Inputs!B21*36</f>
        <v/>
      </c>
    </row>
    <row r="13">
      <c r="A13" t="inlineStr">
        <is>
          <t>Combined LTV (Cash-Out Refi)</t>
        </is>
      </c>
      <c r="B13">
        <f>(Inputs!B3+Inputs!B15)/Inputs!B2</f>
        <v/>
      </c>
    </row>
    <row r="14">
      <c r="A14" t="inlineStr">
        <is>
          <t>Combined LTV (With HELOC Draw)</t>
        </is>
      </c>
      <c r="B14">
        <f>(Inputs!B3+Inputs!B21)/Inputs!B2</f>
        <v/>
      </c>
    </row>
    <row r="15">
      <c r="A15" t="inlineStr">
        <is>
          <t>Reserve Check (months after closing)</t>
        </is>
      </c>
      <c r="B15">
        <f>Inputs!B10</f>
        <v/>
      </c>
    </row>
  </sheetData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2025-10-18T21:35:15Z</dcterms:created>
  <dcterms:modified xmlns:dcterms="http://purl.org/dc/terms/" xmlns:xsi="http://www.w3.org/2001/XMLSchema-instance" xsi:type="dcterms:W3CDTF">2025-10-18T21:35:15Z</dcterms:modified>
</cp:coreProperties>
</file>